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W:\Schülerbeförderung\Ausschreibungen\Ausschreibung 2026\Ausschreibungsunterlagen\veröffentlichte Dokumente\"/>
    </mc:Choice>
  </mc:AlternateContent>
  <bookViews>
    <workbookView xWindow="-105" yWindow="-105" windowWidth="21795" windowHeight="13995" tabRatio="863"/>
  </bookViews>
  <sheets>
    <sheet name="Früh_Di" sheetId="1" r:id="rId1"/>
  </sheets>
  <definedNames>
    <definedName name="_xlnm._FilterDatabase" localSheetId="0" hidden="1">Früh_Di!$A$7:$O$26</definedName>
    <definedName name="_xlnm.Print_Area" localSheetId="0">Früh_Di!$A$1:$P$27</definedName>
    <definedName name="_xlnm.Print_Titles" localSheetId="0">Früh_Di!$4:$7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C9" i="1"/>
  <c r="B10" i="1"/>
  <c r="C10" i="1"/>
  <c r="B11" i="1"/>
  <c r="C11" i="1"/>
  <c r="B12" i="1"/>
  <c r="C12" i="1"/>
  <c r="B13" i="1"/>
  <c r="C13" i="1"/>
  <c r="B15" i="1"/>
  <c r="C15" i="1"/>
  <c r="B16" i="1"/>
  <c r="C16" i="1"/>
  <c r="B17" i="1"/>
  <c r="C17" i="1"/>
  <c r="B18" i="1"/>
  <c r="C18" i="1"/>
  <c r="B19" i="1"/>
  <c r="C19" i="1"/>
  <c r="B21" i="1"/>
  <c r="C21" i="1"/>
  <c r="B22" i="1"/>
  <c r="C22" i="1"/>
  <c r="B23" i="1"/>
  <c r="C23" i="1"/>
  <c r="B24" i="1"/>
  <c r="C24" i="1"/>
  <c r="B25" i="1"/>
  <c r="C25" i="1"/>
  <c r="O9" i="1"/>
  <c r="O10" i="1" s="1"/>
  <c r="O11" i="1" s="1"/>
  <c r="O12" i="1" s="1"/>
  <c r="O13" i="1" s="1"/>
  <c r="O14" i="1" s="1"/>
  <c r="O15" i="1"/>
  <c r="O16" i="1" s="1"/>
  <c r="O17" i="1" s="1"/>
  <c r="O18" i="1" s="1"/>
  <c r="O19" i="1" s="1"/>
  <c r="O20" i="1" s="1"/>
  <c r="O21" i="1"/>
  <c r="O22" i="1" s="1"/>
  <c r="O23" i="1" s="1"/>
  <c r="O24" i="1" s="1"/>
  <c r="O25" i="1" s="1"/>
  <c r="O26" i="1" s="1"/>
  <c r="O8" i="1"/>
  <c r="C8" i="1"/>
  <c r="B8" i="1"/>
  <c r="A9" i="1"/>
  <c r="A10" i="1"/>
  <c r="A11" i="1"/>
  <c r="A12" i="1"/>
  <c r="A13" i="1"/>
  <c r="A14" i="1"/>
  <c r="A8" i="1"/>
  <c r="A21" i="1" l="1"/>
  <c r="P21" i="1" s="1"/>
  <c r="A15" i="1"/>
  <c r="A16" i="1"/>
  <c r="A17" i="1"/>
  <c r="A18" i="1"/>
  <c r="A19" i="1"/>
  <c r="A20" i="1"/>
  <c r="A22" i="1"/>
  <c r="A23" i="1"/>
  <c r="A24" i="1"/>
  <c r="A25" i="1"/>
  <c r="A26" i="1"/>
  <c r="K21" i="1" l="1"/>
  <c r="P8" i="1"/>
  <c r="K8" i="1" s="1"/>
  <c r="P15" i="1"/>
  <c r="P22" i="1"/>
  <c r="P23" i="1" l="1"/>
  <c r="P24" i="1" s="1"/>
  <c r="P25" i="1" s="1"/>
  <c r="P26" i="1" s="1"/>
  <c r="P9" i="1"/>
  <c r="P10" i="1" s="1"/>
  <c r="P11" i="1" s="1"/>
  <c r="P12" i="1" s="1"/>
  <c r="P13" i="1" s="1"/>
  <c r="P14" i="1" s="1"/>
  <c r="P16" i="1"/>
  <c r="P17" i="1" s="1"/>
  <c r="P18" i="1" s="1"/>
  <c r="P19" i="1" s="1"/>
  <c r="P20" i="1" s="1"/>
  <c r="K15" i="1"/>
  <c r="K22" i="1"/>
  <c r="J5" i="1"/>
  <c r="K23" i="1" l="1"/>
  <c r="K24" i="1" s="1"/>
  <c r="K25" i="1" s="1"/>
  <c r="K26" i="1" s="1"/>
  <c r="C26" i="1" s="1"/>
  <c r="B26" i="1" s="1"/>
  <c r="K16" i="1"/>
  <c r="K17" i="1" s="1"/>
  <c r="K18" i="1" s="1"/>
  <c r="K19" i="1" s="1"/>
  <c r="K20" i="1" s="1"/>
  <c r="C20" i="1" s="1"/>
  <c r="B20" i="1" s="1"/>
  <c r="K9" i="1"/>
  <c r="K10" i="1" s="1"/>
  <c r="K11" i="1" s="1"/>
  <c r="K12" i="1" s="1"/>
  <c r="K13" i="1" s="1"/>
  <c r="K14" i="1" s="1"/>
  <c r="C14" i="1" s="1"/>
  <c r="B14" i="1" s="1"/>
  <c r="L5" i="1"/>
</calcChain>
</file>

<file path=xl/sharedStrings.xml><?xml version="1.0" encoding="utf-8"?>
<sst xmlns="http://schemas.openxmlformats.org/spreadsheetml/2006/main" count="116" uniqueCount="106">
  <si>
    <t xml:space="preserve">Tour Nr. </t>
  </si>
  <si>
    <t>Name</t>
  </si>
  <si>
    <t>VollKm</t>
  </si>
  <si>
    <t>Uhrzeit</t>
  </si>
  <si>
    <t>TagesKm</t>
  </si>
  <si>
    <t>Straße</t>
  </si>
  <si>
    <t>Ort</t>
  </si>
  <si>
    <t>PLZ</t>
  </si>
  <si>
    <t>Karwendelstraße 6</t>
  </si>
  <si>
    <t>Ust.</t>
  </si>
  <si>
    <t>Summe TagesKm 19%:</t>
  </si>
  <si>
    <t>Sitzerhöhung</t>
  </si>
  <si>
    <t>Rollator</t>
  </si>
  <si>
    <t>Rollstuhl, Anfalls gefährdet</t>
  </si>
  <si>
    <t>Sitzerhöhung, Rollator, evtl. Rollstuhl</t>
  </si>
  <si>
    <t>Kindersitz von Auftragnehmer</t>
  </si>
  <si>
    <t>Auftragnehmer</t>
  </si>
  <si>
    <t>Kindersitz von Auftragnehmer, Rollstuhlumsetzer</t>
  </si>
  <si>
    <t>A</t>
  </si>
  <si>
    <t>Kind 1</t>
  </si>
  <si>
    <t>Kind 2</t>
  </si>
  <si>
    <t>Straße Hausnummer Kind 1</t>
  </si>
  <si>
    <t>Straße Hausnummer Kind 2</t>
  </si>
  <si>
    <t>Kind 3</t>
  </si>
  <si>
    <t>Straße Hausnummer Kind 3</t>
  </si>
  <si>
    <t>Kind 4</t>
  </si>
  <si>
    <t>Straße Hausnummer Kind 4</t>
  </si>
  <si>
    <t>Kind 5</t>
  </si>
  <si>
    <t>Straße Hausnummer Kind 5</t>
  </si>
  <si>
    <t>Kind 6</t>
  </si>
  <si>
    <t>Straße Hausnummer Kind 6</t>
  </si>
  <si>
    <t>Kind 7</t>
  </si>
  <si>
    <t>Straße Hausnummer Kind 7</t>
  </si>
  <si>
    <t>Kind 8</t>
  </si>
  <si>
    <t>Straße Hausnummer Kind 8</t>
  </si>
  <si>
    <t>Kind 9</t>
  </si>
  <si>
    <t>Straße Hausnummer Kind 9</t>
  </si>
  <si>
    <t>Kind 10</t>
  </si>
  <si>
    <t>Straße Hausnummer Kind 10</t>
  </si>
  <si>
    <t>Kind 11</t>
  </si>
  <si>
    <t>Straße Hausnummer Kind 11</t>
  </si>
  <si>
    <t>Kind 12</t>
  </si>
  <si>
    <t>Straße Hausnummer Kind 12</t>
  </si>
  <si>
    <t>Kind 13</t>
  </si>
  <si>
    <t>Straße Hausnummer Kind 13</t>
  </si>
  <si>
    <t>Kind 14</t>
  </si>
  <si>
    <t>Straße Hausnummer Kind 14</t>
  </si>
  <si>
    <t>Kind 15</t>
  </si>
  <si>
    <t>Straße Hausnummer Kind 15</t>
  </si>
  <si>
    <t>Kind 16</t>
  </si>
  <si>
    <t>Straße Hausnummer Kind 16</t>
  </si>
  <si>
    <t>…</t>
  </si>
  <si>
    <t>PLZ Kind 1</t>
  </si>
  <si>
    <t>PLZ Kind 2</t>
  </si>
  <si>
    <t>PLZ Kind 3</t>
  </si>
  <si>
    <t>PLZ Kind 4</t>
  </si>
  <si>
    <t>PLZ Kind 5</t>
  </si>
  <si>
    <t>PLZ Kind 6</t>
  </si>
  <si>
    <t>PLZ Kind 7</t>
  </si>
  <si>
    <t>PLZ Kind 8</t>
  </si>
  <si>
    <t>PLZ Kind 9</t>
  </si>
  <si>
    <t>PLZ Kind 10</t>
  </si>
  <si>
    <t>PLZ Kind 11</t>
  </si>
  <si>
    <t>PLZ Kind 12</t>
  </si>
  <si>
    <t>PLZ Kind 13</t>
  </si>
  <si>
    <t>PLZ Kind 14</t>
  </si>
  <si>
    <t>PLZ Kind 15</t>
  </si>
  <si>
    <t>PLZ Kind 16</t>
  </si>
  <si>
    <t>Ort Kind 1</t>
  </si>
  <si>
    <t>Ort Kind 2</t>
  </si>
  <si>
    <t>Ort Kind 3</t>
  </si>
  <si>
    <t>Ort Kind 4</t>
  </si>
  <si>
    <t>Ort Kind 5</t>
  </si>
  <si>
    <t>Ort Kind 6</t>
  </si>
  <si>
    <t>Ort Kind 7</t>
  </si>
  <si>
    <t>Ort Kind 8</t>
  </si>
  <si>
    <t>Ort Kind 9</t>
  </si>
  <si>
    <t>Ort Kind 10</t>
  </si>
  <si>
    <t>Ort Kind 11</t>
  </si>
  <si>
    <t>Ort Kind 12</t>
  </si>
  <si>
    <t>Ort Kind 13</t>
  </si>
  <si>
    <t>Ort Kind 14</t>
  </si>
  <si>
    <t>Ort Kind 15</t>
  </si>
  <si>
    <t>Ort Kind 16</t>
  </si>
  <si>
    <t>extern</t>
  </si>
  <si>
    <t>Schülerwohnheim</t>
  </si>
  <si>
    <t>kann epil. Anfälle bekommen</t>
  </si>
  <si>
    <t>Besetzt
Km</t>
  </si>
  <si>
    <t>Monat:</t>
  </si>
  <si>
    <t xml:space="preserve">Königsbrunn </t>
  </si>
  <si>
    <t>Beförderung im Rollstuhl</t>
  </si>
  <si>
    <t>September 2026</t>
  </si>
  <si>
    <t>Los:</t>
  </si>
  <si>
    <t>- Für die übrigen Lose, Touren und Zeiten entsprechend anzupassen -</t>
  </si>
  <si>
    <t>Frühtouren Dienstag</t>
  </si>
  <si>
    <t>Tages-km
(Besetzt-km)</t>
  </si>
  <si>
    <t>Summe
7/19%-Km</t>
  </si>
  <si>
    <t>Summe
0%-Km</t>
  </si>
  <si>
    <t>Hilfsmittel</t>
  </si>
  <si>
    <t>Sitzerhöhunn</t>
  </si>
  <si>
    <t>FFH</t>
  </si>
  <si>
    <t>FFH Königsbrunn</t>
  </si>
  <si>
    <t>davon
0%-Km</t>
  </si>
  <si>
    <t>Begleitperson:</t>
  </si>
  <si>
    <t>Schüler gesamt/Bus</t>
  </si>
  <si>
    <t>Schüler
Ust. 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</si>
</sst>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€&quot;_-;\-* #,##0.00\ &quot;€&quot;_-;_-* &quot;-&quot;??\ &quot;€&quot;_-;_-@_-"/>
  </numFmts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4">
    <xf numFmtId="0" fontId="0" fillId="0" borderId="0" xfId="0"/>
    <xf numFmtId="2" fontId="0" fillId="0" borderId="0" xfId="0" applyNumberFormat="1"/>
    <xf numFmtId="20" fontId="0" fillId="0" borderId="0" xfId="0" applyNumberFormat="1"/>
    <xf numFmtId="0" fontId="0" fillId="0" borderId="0" xfId="0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right"/>
    </xf>
    <xf numFmtId="0" fontId="0" fillId="0" borderId="0" xfId="0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/>
    <xf numFmtId="4" fontId="2" fillId="0" borderId="0" xfId="0" applyNumberFormat="1" applyFont="1"/>
    <xf numFmtId="20" fontId="0" fillId="0" borderId="0" xfId="0" applyNumberFormat="1" applyAlignment="1">
      <alignment horizontal="left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wrapText="1"/>
    </xf>
    <xf numFmtId="2" fontId="0" fillId="0" borderId="1" xfId="0" applyNumberFormat="1" applyBorder="1" applyAlignment="1">
      <alignment wrapText="1"/>
    </xf>
    <xf numFmtId="0" fontId="0" fillId="0" borderId="0" xfId="0" quotePrefix="1"/>
    <xf numFmtId="0" fontId="0" fillId="0" borderId="1" xfId="0" applyBorder="1" applyAlignment="1">
      <alignment horizontal="left"/>
    </xf>
    <xf numFmtId="0" fontId="3" fillId="0" borderId="0" xfId="0" quotePrefix="1" applyFont="1"/>
    <xf numFmtId="2" fontId="0" fillId="0" borderId="1" xfId="0" applyNumberFormat="1" applyBorder="1"/>
    <xf numFmtId="20" fontId="0" fillId="0" borderId="1" xfId="0" applyNumberFormat="1" applyBorder="1"/>
    <xf numFmtId="20" fontId="0" fillId="0" borderId="1" xfId="0" applyNumberFormat="1" applyBorder="1" applyAlignment="1">
      <alignment horizontal="left"/>
    </xf>
    <xf numFmtId="3" fontId="0" fillId="0" borderId="0" xfId="0" applyNumberFormat="1" applyAlignment="1">
      <alignment horizontal="center"/>
    </xf>
    <xf numFmtId="4" fontId="4" fillId="0" borderId="0" xfId="0" applyNumberFormat="1" applyFont="1"/>
    <xf numFmtId="4" fontId="0" fillId="0" borderId="0" xfId="0" applyNumberFormat="1"/>
    <xf numFmtId="0" fontId="0" fillId="0" borderId="0" xfId="0" applyAlignment="1">
      <alignment horizontal="center"/>
    </xf>
  </cellXfs>
  <cellStyles count="5">
    <cellStyle name="Euro" xfId="3"/>
    <cellStyle name="Prozent 2" xfId="4"/>
    <cellStyle name="Standard" xfId="0" builtinId="0"/>
    <cellStyle name="Standard 2" xfId="1"/>
    <cellStyle name="Standard 3" xfId="2"/>
  </cellStyles>
  <dxfs count="3"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pageSetUpPr fitToPage="1"/>
  </sheetPr>
  <dimension ref="A1:P27"/>
  <sheetViews>
    <sheetView tabSelected="1" view="pageLayout" topLeftCell="A4" zoomScale="80" zoomScaleNormal="100" zoomScalePageLayoutView="80" workbookViewId="0">
      <selection activeCell="M17" sqref="M17"/>
    </sheetView>
  </sheetViews>
  <sheetFormatPr baseColWidth="10" defaultColWidth="11" defaultRowHeight="15" x14ac:dyDescent="0.25"/>
  <cols>
    <col min="1" max="3" width="10.5703125" customWidth="1"/>
    <col min="4" max="4" width="5.28515625" customWidth="1"/>
    <col min="5" max="5" width="8" style="3" customWidth="1"/>
    <col min="6" max="6" width="19.140625" customWidth="1"/>
    <col min="7" max="7" width="26.140625" bestFit="1" customWidth="1"/>
    <col min="8" max="8" width="10.42578125" style="6" customWidth="1"/>
    <col min="9" max="9" width="21.7109375" bestFit="1" customWidth="1"/>
    <col min="10" max="11" width="8.42578125" style="1" customWidth="1"/>
    <col min="12" max="12" width="8.7109375" customWidth="1"/>
    <col min="13" max="13" width="40" customWidth="1"/>
    <col min="14" max="14" width="22.7109375" style="6" customWidth="1"/>
    <col min="15" max="15" width="13.28515625" customWidth="1"/>
    <col min="16" max="16" width="9.28515625" customWidth="1"/>
  </cols>
  <sheetData>
    <row r="1" spans="1:16" x14ac:dyDescent="0.25">
      <c r="A1" s="16" t="s">
        <v>93</v>
      </c>
      <c r="B1" s="16"/>
      <c r="C1" s="16"/>
    </row>
    <row r="3" spans="1:16" x14ac:dyDescent="0.25">
      <c r="A3" t="s">
        <v>92</v>
      </c>
      <c r="B3" t="s">
        <v>18</v>
      </c>
    </row>
    <row r="4" spans="1:16" x14ac:dyDescent="0.25">
      <c r="A4" t="s">
        <v>88</v>
      </c>
      <c r="B4" s="14" t="s">
        <v>91</v>
      </c>
      <c r="I4" s="7"/>
      <c r="J4" s="8" t="s">
        <v>2</v>
      </c>
      <c r="K4" s="8"/>
      <c r="L4" s="8" t="s">
        <v>4</v>
      </c>
    </row>
    <row r="5" spans="1:16" x14ac:dyDescent="0.25">
      <c r="A5" t="s">
        <v>94</v>
      </c>
      <c r="I5" s="7" t="s">
        <v>10</v>
      </c>
      <c r="J5" s="9">
        <f>SUMIF(D:D,19,J:J)</f>
        <v>0</v>
      </c>
      <c r="K5" s="9"/>
      <c r="L5" s="9">
        <f>SUM(J5:J5)</f>
        <v>0</v>
      </c>
    </row>
    <row r="6" spans="1:16" x14ac:dyDescent="0.25">
      <c r="O6" s="23"/>
      <c r="P6" s="23"/>
    </row>
    <row r="7" spans="1:16" s="4" customFormat="1" ht="48" customHeight="1" x14ac:dyDescent="0.25">
      <c r="A7" s="12" t="s">
        <v>95</v>
      </c>
      <c r="B7" s="12" t="s">
        <v>96</v>
      </c>
      <c r="C7" s="12" t="s">
        <v>97</v>
      </c>
      <c r="D7" s="4" t="s">
        <v>9</v>
      </c>
      <c r="E7" s="5" t="s">
        <v>0</v>
      </c>
      <c r="F7" s="4" t="s">
        <v>1</v>
      </c>
      <c r="G7" s="4" t="s">
        <v>5</v>
      </c>
      <c r="H7" s="15" t="s">
        <v>7</v>
      </c>
      <c r="I7" s="4" t="s">
        <v>6</v>
      </c>
      <c r="J7" s="13" t="s">
        <v>87</v>
      </c>
      <c r="K7" s="13" t="s">
        <v>102</v>
      </c>
      <c r="L7" s="4" t="s">
        <v>3</v>
      </c>
      <c r="M7" s="4" t="s">
        <v>98</v>
      </c>
      <c r="N7" s="11" t="s">
        <v>103</v>
      </c>
      <c r="O7" s="12" t="s">
        <v>104</v>
      </c>
      <c r="P7" s="12" t="s">
        <v>105</v>
      </c>
    </row>
    <row r="8" spans="1:16" x14ac:dyDescent="0.25">
      <c r="A8" s="22">
        <f t="shared" ref="A8" si="0">IF(F8="FFH Königsbrunn",SUMIF(E:E,E8,J:J),0)</f>
        <v>0</v>
      </c>
      <c r="B8" s="22">
        <f>IF(F8="FFH Königsbrunn",SUMIF(E:E,E8,J:J)-SUMIF(E:E,E8,C:C),0)</f>
        <v>0</v>
      </c>
      <c r="C8" s="22">
        <f>IF(F8="FFH Königsbrunn",K8,0)</f>
        <v>0</v>
      </c>
      <c r="D8">
        <v>7</v>
      </c>
      <c r="E8" s="3">
        <v>2</v>
      </c>
      <c r="F8" s="6" t="s">
        <v>19</v>
      </c>
      <c r="G8" s="6" t="s">
        <v>21</v>
      </c>
      <c r="H8" s="6" t="s">
        <v>52</v>
      </c>
      <c r="I8" t="s">
        <v>68</v>
      </c>
      <c r="J8" s="1">
        <v>0</v>
      </c>
      <c r="K8" s="21">
        <f>ROUND(IF(E8=E7,K7+IF(P8&gt;0,J8/O8*P8,0),IF(P8&gt;0,J8/O8*P8,0)),2)</f>
        <v>0</v>
      </c>
      <c r="L8" s="2">
        <v>0.30208333333333331</v>
      </c>
      <c r="M8" t="s">
        <v>11</v>
      </c>
      <c r="N8" s="10"/>
      <c r="O8" s="20">
        <f>IF(F8="FFH Königsbrunn",O7,IF(E8=E7,O7+1,1))</f>
        <v>1</v>
      </c>
      <c r="P8">
        <f>IF(E8=E7,IF(D8=0,P7+1,P7),IF(D8=0,1,0))</f>
        <v>0</v>
      </c>
    </row>
    <row r="9" spans="1:16" x14ac:dyDescent="0.25">
      <c r="A9" s="22">
        <f t="shared" ref="A9:A14" si="1">IF(F9="FFH Königsbrunn",SUMIF(E:E,E9,J:J),0)</f>
        <v>0</v>
      </c>
      <c r="B9" s="22">
        <f t="shared" ref="B9:B26" si="2">IF(F9="FFH Königsbrunn",SUMIF(E:E,E9,J:J)-SUMIF(E:E,E9,C:C),0)</f>
        <v>0</v>
      </c>
      <c r="C9" s="22">
        <f t="shared" ref="C9:C26" si="3">IF(F9="FFH Königsbrunn",K9,0)</f>
        <v>0</v>
      </c>
      <c r="D9">
        <v>7</v>
      </c>
      <c r="E9" s="3">
        <v>2</v>
      </c>
      <c r="F9" s="6" t="s">
        <v>20</v>
      </c>
      <c r="G9" s="6" t="s">
        <v>22</v>
      </c>
      <c r="H9" s="6" t="s">
        <v>53</v>
      </c>
      <c r="I9" t="s">
        <v>69</v>
      </c>
      <c r="J9" s="1">
        <v>0.6</v>
      </c>
      <c r="K9" s="21">
        <f t="shared" ref="K9:K13" si="4">ROUND(IF(E9=E8,K8+IF(P9&gt;0,J9/O9*P9,0),IF(P9&gt;0,J9/O9*P9,0)),2)</f>
        <v>0</v>
      </c>
      <c r="L9" s="2">
        <v>0.30555555555555552</v>
      </c>
      <c r="M9" t="s">
        <v>15</v>
      </c>
      <c r="N9" s="10" t="s">
        <v>16</v>
      </c>
      <c r="O9" s="20">
        <f t="shared" ref="O9:O26" si="5">IF(F9="FFH Königsbrunn",O8,IF(E9=E8,O8+1,1))</f>
        <v>2</v>
      </c>
      <c r="P9">
        <f t="shared" ref="P9:P26" si="6">IF(E9=E8,IF(D9=0,P8+1,P8),IF(D9=0,1,0))</f>
        <v>0</v>
      </c>
    </row>
    <row r="10" spans="1:16" x14ac:dyDescent="0.25">
      <c r="A10" s="22">
        <f t="shared" si="1"/>
        <v>0</v>
      </c>
      <c r="B10" s="22">
        <f t="shared" si="2"/>
        <v>0</v>
      </c>
      <c r="C10" s="22">
        <f t="shared" si="3"/>
        <v>0</v>
      </c>
      <c r="D10">
        <v>7</v>
      </c>
      <c r="E10" s="3">
        <v>2</v>
      </c>
      <c r="F10" s="6" t="s">
        <v>23</v>
      </c>
      <c r="G10" s="6" t="s">
        <v>24</v>
      </c>
      <c r="H10" s="6" t="s">
        <v>54</v>
      </c>
      <c r="I10" t="s">
        <v>70</v>
      </c>
      <c r="J10" s="1">
        <v>1.3</v>
      </c>
      <c r="K10" s="21">
        <f t="shared" si="4"/>
        <v>0</v>
      </c>
      <c r="L10" s="2">
        <v>0.30902777777777779</v>
      </c>
      <c r="M10" t="s">
        <v>15</v>
      </c>
      <c r="N10" s="10"/>
      <c r="O10" s="20">
        <f t="shared" si="5"/>
        <v>3</v>
      </c>
      <c r="P10">
        <f t="shared" si="6"/>
        <v>0</v>
      </c>
    </row>
    <row r="11" spans="1:16" x14ac:dyDescent="0.25">
      <c r="A11" s="22">
        <f t="shared" si="1"/>
        <v>0</v>
      </c>
      <c r="B11" s="22">
        <f t="shared" si="2"/>
        <v>0</v>
      </c>
      <c r="C11" s="22">
        <f t="shared" si="3"/>
        <v>0</v>
      </c>
      <c r="D11">
        <v>7</v>
      </c>
      <c r="E11" s="3">
        <v>2</v>
      </c>
      <c r="F11" s="6" t="s">
        <v>25</v>
      </c>
      <c r="G11" s="6" t="s">
        <v>26</v>
      </c>
      <c r="H11" s="6" t="s">
        <v>55</v>
      </c>
      <c r="I11" t="s">
        <v>71</v>
      </c>
      <c r="J11" s="1">
        <v>8</v>
      </c>
      <c r="K11" s="21">
        <f t="shared" si="4"/>
        <v>0</v>
      </c>
      <c r="L11" s="2">
        <v>0.3125</v>
      </c>
      <c r="M11" t="s">
        <v>99</v>
      </c>
      <c r="N11" s="10"/>
      <c r="O11" s="20">
        <f t="shared" si="5"/>
        <v>4</v>
      </c>
      <c r="P11">
        <f t="shared" si="6"/>
        <v>0</v>
      </c>
    </row>
    <row r="12" spans="1:16" x14ac:dyDescent="0.25">
      <c r="A12" s="22">
        <f t="shared" si="1"/>
        <v>0</v>
      </c>
      <c r="B12" s="22">
        <f t="shared" si="2"/>
        <v>0</v>
      </c>
      <c r="C12" s="22">
        <f t="shared" si="3"/>
        <v>0</v>
      </c>
      <c r="D12">
        <v>7</v>
      </c>
      <c r="E12" s="3">
        <v>2</v>
      </c>
      <c r="F12" s="6" t="s">
        <v>27</v>
      </c>
      <c r="G12" s="6" t="s">
        <v>28</v>
      </c>
      <c r="H12" s="6" t="s">
        <v>56</v>
      </c>
      <c r="I12" t="s">
        <v>72</v>
      </c>
      <c r="J12" s="1">
        <v>5.9</v>
      </c>
      <c r="K12" s="21">
        <f t="shared" si="4"/>
        <v>0</v>
      </c>
      <c r="L12" s="2">
        <v>0.32291666666666669</v>
      </c>
      <c r="M12" t="s">
        <v>14</v>
      </c>
      <c r="N12" s="10"/>
      <c r="O12" s="20">
        <f t="shared" si="5"/>
        <v>5</v>
      </c>
      <c r="P12">
        <f t="shared" si="6"/>
        <v>0</v>
      </c>
    </row>
    <row r="13" spans="1:16" x14ac:dyDescent="0.25">
      <c r="A13" s="22">
        <f t="shared" si="1"/>
        <v>0</v>
      </c>
      <c r="B13" s="22">
        <f t="shared" si="2"/>
        <v>0</v>
      </c>
      <c r="C13" s="22">
        <f t="shared" si="3"/>
        <v>0</v>
      </c>
      <c r="D13">
        <v>7</v>
      </c>
      <c r="E13" s="3">
        <v>2</v>
      </c>
      <c r="F13" s="6" t="s">
        <v>29</v>
      </c>
      <c r="G13" s="6" t="s">
        <v>30</v>
      </c>
      <c r="H13" s="6" t="s">
        <v>57</v>
      </c>
      <c r="I13" t="s">
        <v>73</v>
      </c>
      <c r="J13" s="1">
        <v>2.2999999999999998</v>
      </c>
      <c r="K13" s="21">
        <f t="shared" si="4"/>
        <v>0</v>
      </c>
      <c r="L13" s="2">
        <v>0.3298611111111111</v>
      </c>
      <c r="M13" t="s">
        <v>11</v>
      </c>
      <c r="N13" s="10"/>
      <c r="O13" s="20">
        <f t="shared" si="5"/>
        <v>6</v>
      </c>
      <c r="P13">
        <f t="shared" si="6"/>
        <v>0</v>
      </c>
    </row>
    <row r="14" spans="1:16" x14ac:dyDescent="0.25">
      <c r="A14" s="22">
        <f t="shared" si="1"/>
        <v>21</v>
      </c>
      <c r="B14" s="22">
        <f t="shared" si="2"/>
        <v>21</v>
      </c>
      <c r="C14" s="22">
        <f t="shared" si="3"/>
        <v>0</v>
      </c>
      <c r="D14" s="4">
        <v>7</v>
      </c>
      <c r="E14" s="5">
        <v>2</v>
      </c>
      <c r="F14" s="4" t="s">
        <v>101</v>
      </c>
      <c r="G14" s="4" t="s">
        <v>8</v>
      </c>
      <c r="H14" s="15">
        <v>86343</v>
      </c>
      <c r="I14" s="4" t="s">
        <v>89</v>
      </c>
      <c r="J14" s="17">
        <v>2.9</v>
      </c>
      <c r="K14" s="21">
        <f t="shared" ref="K14:K26" si="7">ROUND(IF(E14=E13,K13+IF(P14&gt;0,J14/O14*P14,0),IF(P14&gt;0,J14/O14*P14,0)),2)</f>
        <v>0</v>
      </c>
      <c r="L14" s="18">
        <v>0.34027777777777773</v>
      </c>
      <c r="M14" s="4"/>
      <c r="N14" s="19"/>
      <c r="O14" s="20">
        <f t="shared" si="5"/>
        <v>6</v>
      </c>
      <c r="P14">
        <f t="shared" si="6"/>
        <v>0</v>
      </c>
    </row>
    <row r="15" spans="1:16" x14ac:dyDescent="0.25">
      <c r="A15" s="1">
        <f t="shared" ref="A15:A26" si="8">SUMIF(E:E,E15,J:J)</f>
        <v>13.299999999999999</v>
      </c>
      <c r="B15" s="22">
        <f t="shared" si="2"/>
        <v>0</v>
      </c>
      <c r="C15" s="22">
        <f t="shared" si="3"/>
        <v>0</v>
      </c>
      <c r="D15">
        <v>7</v>
      </c>
      <c r="E15" s="3">
        <v>4</v>
      </c>
      <c r="F15" s="6" t="s">
        <v>31</v>
      </c>
      <c r="G15" s="6" t="s">
        <v>32</v>
      </c>
      <c r="H15" s="6" t="s">
        <v>58</v>
      </c>
      <c r="I15" t="s">
        <v>74</v>
      </c>
      <c r="J15" s="1">
        <v>0</v>
      </c>
      <c r="K15" s="21">
        <f t="shared" si="7"/>
        <v>0</v>
      </c>
      <c r="L15" s="2">
        <v>0.2986111111111111</v>
      </c>
      <c r="M15" t="s">
        <v>11</v>
      </c>
      <c r="N15" s="10" t="s">
        <v>100</v>
      </c>
      <c r="O15" s="20">
        <f t="shared" si="5"/>
        <v>1</v>
      </c>
      <c r="P15">
        <f t="shared" si="6"/>
        <v>0</v>
      </c>
    </row>
    <row r="16" spans="1:16" x14ac:dyDescent="0.25">
      <c r="A16" s="1">
        <f t="shared" si="8"/>
        <v>13.299999999999999</v>
      </c>
      <c r="B16" s="22">
        <f t="shared" si="2"/>
        <v>0</v>
      </c>
      <c r="C16" s="22">
        <f t="shared" si="3"/>
        <v>0</v>
      </c>
      <c r="D16">
        <v>7</v>
      </c>
      <c r="E16" s="3">
        <v>4</v>
      </c>
      <c r="F16" s="6" t="s">
        <v>33</v>
      </c>
      <c r="G16" s="6" t="s">
        <v>34</v>
      </c>
      <c r="H16" s="6" t="s">
        <v>59</v>
      </c>
      <c r="I16" t="s">
        <v>75</v>
      </c>
      <c r="J16" s="1">
        <v>4.2</v>
      </c>
      <c r="K16" s="21">
        <f t="shared" si="7"/>
        <v>0</v>
      </c>
      <c r="L16" s="2">
        <v>0.30555555555555552</v>
      </c>
      <c r="M16" t="s">
        <v>90</v>
      </c>
      <c r="N16" s="10"/>
      <c r="O16" s="20">
        <f t="shared" si="5"/>
        <v>2</v>
      </c>
      <c r="P16">
        <f t="shared" si="6"/>
        <v>0</v>
      </c>
    </row>
    <row r="17" spans="1:16" x14ac:dyDescent="0.25">
      <c r="A17" s="1">
        <f t="shared" si="8"/>
        <v>13.299999999999999</v>
      </c>
      <c r="B17" s="22">
        <f t="shared" si="2"/>
        <v>0</v>
      </c>
      <c r="C17" s="22">
        <f t="shared" si="3"/>
        <v>0</v>
      </c>
      <c r="D17">
        <v>7</v>
      </c>
      <c r="E17" s="3">
        <v>4</v>
      </c>
      <c r="F17" s="6" t="s">
        <v>35</v>
      </c>
      <c r="G17" s="6" t="s">
        <v>36</v>
      </c>
      <c r="H17" s="6" t="s">
        <v>60</v>
      </c>
      <c r="I17" t="s">
        <v>76</v>
      </c>
      <c r="J17" s="1">
        <v>2.8</v>
      </c>
      <c r="K17" s="21">
        <f t="shared" si="7"/>
        <v>0</v>
      </c>
      <c r="L17" s="2">
        <v>0.31597222222222221</v>
      </c>
      <c r="N17" s="10"/>
      <c r="O17" s="20">
        <f t="shared" si="5"/>
        <v>3</v>
      </c>
      <c r="P17">
        <f t="shared" si="6"/>
        <v>0</v>
      </c>
    </row>
    <row r="18" spans="1:16" x14ac:dyDescent="0.25">
      <c r="A18" s="1">
        <f t="shared" si="8"/>
        <v>13.299999999999999</v>
      </c>
      <c r="B18" s="22">
        <f t="shared" si="2"/>
        <v>0</v>
      </c>
      <c r="C18" s="22">
        <f t="shared" si="3"/>
        <v>0</v>
      </c>
      <c r="D18">
        <v>0</v>
      </c>
      <c r="E18" s="3">
        <v>4</v>
      </c>
      <c r="F18" s="6" t="s">
        <v>37</v>
      </c>
      <c r="G18" s="6" t="s">
        <v>38</v>
      </c>
      <c r="H18" s="6" t="s">
        <v>61</v>
      </c>
      <c r="I18" t="s">
        <v>77</v>
      </c>
      <c r="J18" s="1">
        <v>1.7</v>
      </c>
      <c r="K18" s="21">
        <f t="shared" si="7"/>
        <v>0.43</v>
      </c>
      <c r="L18" s="2">
        <v>0.31944444444444448</v>
      </c>
      <c r="M18" t="s">
        <v>17</v>
      </c>
      <c r="N18" s="10"/>
      <c r="O18" s="20">
        <f t="shared" si="5"/>
        <v>4</v>
      </c>
      <c r="P18">
        <f t="shared" si="6"/>
        <v>1</v>
      </c>
    </row>
    <row r="19" spans="1:16" x14ac:dyDescent="0.25">
      <c r="A19" s="1">
        <f t="shared" si="8"/>
        <v>13.299999999999999</v>
      </c>
      <c r="B19" s="22">
        <f t="shared" si="2"/>
        <v>0</v>
      </c>
      <c r="C19" s="22">
        <f t="shared" si="3"/>
        <v>0</v>
      </c>
      <c r="D19">
        <v>7</v>
      </c>
      <c r="E19" s="3">
        <v>4</v>
      </c>
      <c r="F19" s="6" t="s">
        <v>39</v>
      </c>
      <c r="G19" s="6" t="s">
        <v>40</v>
      </c>
      <c r="H19" s="6" t="s">
        <v>62</v>
      </c>
      <c r="I19" t="s">
        <v>78</v>
      </c>
      <c r="J19" s="1">
        <v>3.1</v>
      </c>
      <c r="K19" s="21">
        <f t="shared" si="7"/>
        <v>1.05</v>
      </c>
      <c r="L19" s="2">
        <v>0.3298611111111111</v>
      </c>
      <c r="M19" t="s">
        <v>12</v>
      </c>
      <c r="N19" s="10"/>
      <c r="O19" s="20">
        <f t="shared" si="5"/>
        <v>5</v>
      </c>
      <c r="P19">
        <f t="shared" si="6"/>
        <v>1</v>
      </c>
    </row>
    <row r="20" spans="1:16" x14ac:dyDescent="0.25">
      <c r="A20" s="17">
        <f t="shared" si="8"/>
        <v>13.299999999999999</v>
      </c>
      <c r="B20" s="22">
        <f t="shared" si="2"/>
        <v>11.95</v>
      </c>
      <c r="C20" s="22">
        <f t="shared" si="3"/>
        <v>1.35</v>
      </c>
      <c r="D20" s="4">
        <v>7</v>
      </c>
      <c r="E20" s="5">
        <v>4</v>
      </c>
      <c r="F20" s="4" t="s">
        <v>101</v>
      </c>
      <c r="G20" s="4" t="s">
        <v>8</v>
      </c>
      <c r="H20" s="15">
        <v>86343</v>
      </c>
      <c r="I20" s="4" t="s">
        <v>89</v>
      </c>
      <c r="J20" s="17">
        <v>1.5</v>
      </c>
      <c r="K20" s="21">
        <f t="shared" si="7"/>
        <v>1.35</v>
      </c>
      <c r="L20" s="18">
        <v>0.33680555555555558</v>
      </c>
      <c r="M20" s="4"/>
      <c r="N20" s="19"/>
      <c r="O20" s="20">
        <f t="shared" si="5"/>
        <v>5</v>
      </c>
      <c r="P20">
        <f t="shared" si="6"/>
        <v>1</v>
      </c>
    </row>
    <row r="21" spans="1:16" x14ac:dyDescent="0.25">
      <c r="A21" s="1">
        <f t="shared" si="8"/>
        <v>26.21</v>
      </c>
      <c r="B21" s="22">
        <f t="shared" si="2"/>
        <v>0</v>
      </c>
      <c r="C21" s="22">
        <f t="shared" si="3"/>
        <v>0</v>
      </c>
      <c r="D21">
        <v>0</v>
      </c>
      <c r="E21" s="3">
        <v>5</v>
      </c>
      <c r="F21" s="6" t="s">
        <v>41</v>
      </c>
      <c r="G21" s="6" t="s">
        <v>42</v>
      </c>
      <c r="H21" s="6" t="s">
        <v>63</v>
      </c>
      <c r="I21" t="s">
        <v>79</v>
      </c>
      <c r="J21" s="1">
        <v>0</v>
      </c>
      <c r="K21" s="21">
        <f t="shared" si="7"/>
        <v>0</v>
      </c>
      <c r="L21" s="2">
        <v>0.30208333333333331</v>
      </c>
      <c r="N21" s="10"/>
      <c r="O21" s="20">
        <f t="shared" si="5"/>
        <v>1</v>
      </c>
      <c r="P21">
        <f t="shared" si="6"/>
        <v>1</v>
      </c>
    </row>
    <row r="22" spans="1:16" x14ac:dyDescent="0.25">
      <c r="A22" s="1">
        <f t="shared" si="8"/>
        <v>26.21</v>
      </c>
      <c r="B22" s="22">
        <f t="shared" si="2"/>
        <v>0</v>
      </c>
      <c r="C22" s="22">
        <f t="shared" si="3"/>
        <v>0</v>
      </c>
      <c r="D22">
        <v>7</v>
      </c>
      <c r="E22" s="3">
        <v>5</v>
      </c>
      <c r="F22" s="6" t="s">
        <v>43</v>
      </c>
      <c r="G22" s="6" t="s">
        <v>44</v>
      </c>
      <c r="H22" s="6" t="s">
        <v>64</v>
      </c>
      <c r="I22" t="s">
        <v>80</v>
      </c>
      <c r="J22" s="1">
        <v>2.9</v>
      </c>
      <c r="K22" s="21">
        <f t="shared" si="7"/>
        <v>1.45</v>
      </c>
      <c r="L22" s="2">
        <v>0.30555555555555552</v>
      </c>
      <c r="N22" s="10"/>
      <c r="O22" s="20">
        <f t="shared" si="5"/>
        <v>2</v>
      </c>
      <c r="P22">
        <f t="shared" si="6"/>
        <v>1</v>
      </c>
    </row>
    <row r="23" spans="1:16" x14ac:dyDescent="0.25">
      <c r="A23" s="1">
        <f t="shared" si="8"/>
        <v>26.21</v>
      </c>
      <c r="B23" s="22">
        <f t="shared" si="2"/>
        <v>0</v>
      </c>
      <c r="C23" s="22">
        <f t="shared" si="3"/>
        <v>0</v>
      </c>
      <c r="D23">
        <v>7</v>
      </c>
      <c r="E23" s="3">
        <v>5</v>
      </c>
      <c r="F23" s="6" t="s">
        <v>45</v>
      </c>
      <c r="G23" s="6" t="s">
        <v>46</v>
      </c>
      <c r="H23" s="6" t="s">
        <v>65</v>
      </c>
      <c r="I23" t="s">
        <v>81</v>
      </c>
      <c r="J23" s="1">
        <v>12.9</v>
      </c>
      <c r="K23" s="21">
        <f t="shared" si="7"/>
        <v>5.75</v>
      </c>
      <c r="L23" s="2">
        <v>0.31597222222222221</v>
      </c>
      <c r="M23" t="s">
        <v>85</v>
      </c>
      <c r="N23" s="10"/>
      <c r="O23" s="20">
        <f t="shared" si="5"/>
        <v>3</v>
      </c>
      <c r="P23">
        <f t="shared" si="6"/>
        <v>1</v>
      </c>
    </row>
    <row r="24" spans="1:16" x14ac:dyDescent="0.25">
      <c r="A24" s="1">
        <f t="shared" si="8"/>
        <v>26.21</v>
      </c>
      <c r="B24" s="22">
        <f t="shared" si="2"/>
        <v>0</v>
      </c>
      <c r="C24" s="22">
        <f t="shared" si="3"/>
        <v>0</v>
      </c>
      <c r="D24">
        <v>7</v>
      </c>
      <c r="E24" s="3">
        <v>5</v>
      </c>
      <c r="F24" s="6" t="s">
        <v>47</v>
      </c>
      <c r="G24" s="6" t="s">
        <v>48</v>
      </c>
      <c r="H24" s="6" t="s">
        <v>66</v>
      </c>
      <c r="I24" t="s">
        <v>82</v>
      </c>
      <c r="J24" s="1">
        <v>1.8</v>
      </c>
      <c r="K24" s="21">
        <f t="shared" si="7"/>
        <v>6.2</v>
      </c>
      <c r="L24" s="2">
        <v>0.31944444444444448</v>
      </c>
      <c r="M24" t="s">
        <v>86</v>
      </c>
      <c r="N24" s="10" t="s">
        <v>16</v>
      </c>
      <c r="O24" s="20">
        <f t="shared" si="5"/>
        <v>4</v>
      </c>
      <c r="P24">
        <f t="shared" si="6"/>
        <v>1</v>
      </c>
    </row>
    <row r="25" spans="1:16" x14ac:dyDescent="0.25">
      <c r="A25" s="1">
        <f t="shared" si="8"/>
        <v>26.21</v>
      </c>
      <c r="B25" s="22">
        <f t="shared" si="2"/>
        <v>0</v>
      </c>
      <c r="C25" s="22">
        <f t="shared" si="3"/>
        <v>0</v>
      </c>
      <c r="D25">
        <v>0</v>
      </c>
      <c r="E25" s="3">
        <v>5</v>
      </c>
      <c r="F25" s="6" t="s">
        <v>49</v>
      </c>
      <c r="G25" s="6" t="s">
        <v>50</v>
      </c>
      <c r="H25" s="6" t="s">
        <v>67</v>
      </c>
      <c r="I25" t="s">
        <v>83</v>
      </c>
      <c r="J25" s="1">
        <v>6.1</v>
      </c>
      <c r="K25" s="21">
        <f t="shared" si="7"/>
        <v>8.64</v>
      </c>
      <c r="L25" s="2">
        <v>0.3263888888888889</v>
      </c>
      <c r="M25" t="s">
        <v>13</v>
      </c>
      <c r="N25" s="10" t="s">
        <v>84</v>
      </c>
      <c r="O25" s="20">
        <f t="shared" si="5"/>
        <v>5</v>
      </c>
      <c r="P25">
        <f t="shared" si="6"/>
        <v>2</v>
      </c>
    </row>
    <row r="26" spans="1:16" x14ac:dyDescent="0.25">
      <c r="A26" s="17">
        <f t="shared" si="8"/>
        <v>26.21</v>
      </c>
      <c r="B26" s="22">
        <f t="shared" si="2"/>
        <v>16.57</v>
      </c>
      <c r="C26" s="22">
        <f t="shared" si="3"/>
        <v>9.64</v>
      </c>
      <c r="D26" s="4">
        <v>7</v>
      </c>
      <c r="E26" s="5">
        <v>5</v>
      </c>
      <c r="F26" s="4" t="s">
        <v>101</v>
      </c>
      <c r="G26" s="4" t="s">
        <v>8</v>
      </c>
      <c r="H26" s="15">
        <v>86343</v>
      </c>
      <c r="I26" s="4" t="s">
        <v>89</v>
      </c>
      <c r="J26" s="17">
        <v>2.5099999999999998</v>
      </c>
      <c r="K26" s="21">
        <f t="shared" si="7"/>
        <v>9.64</v>
      </c>
      <c r="L26" s="18">
        <v>0.34027777777777773</v>
      </c>
      <c r="M26" s="4"/>
      <c r="N26" s="19"/>
      <c r="O26" s="20">
        <f t="shared" si="5"/>
        <v>5</v>
      </c>
      <c r="P26">
        <f t="shared" si="6"/>
        <v>2</v>
      </c>
    </row>
    <row r="27" spans="1:16" x14ac:dyDescent="0.25">
      <c r="F27" s="6" t="s">
        <v>51</v>
      </c>
    </row>
  </sheetData>
  <autoFilter ref="A7:O26">
    <sortState ref="A11:S325">
      <sortCondition ref="E11:E325"/>
      <sortCondition ref="L11:L325"/>
    </sortState>
  </autoFilter>
  <mergeCells count="1">
    <mergeCell ref="O6:P6"/>
  </mergeCells>
  <conditionalFormatting sqref="O8:P26">
    <cfRule type="expression" dxfId="2" priority="3">
      <formula>$F8="FFH Königsbrunn"</formula>
    </cfRule>
  </conditionalFormatting>
  <conditionalFormatting sqref="K8:K26">
    <cfRule type="expression" dxfId="1" priority="2">
      <formula>$F8="FFH Königsbrunn"</formula>
    </cfRule>
  </conditionalFormatting>
  <conditionalFormatting sqref="A8:C8 A9:A14 B9:C26">
    <cfRule type="expression" dxfId="0" priority="1">
      <formula>$F8="FFH Königsbrunn"</formula>
    </cfRule>
  </conditionalFormatting>
  <pageMargins left="0.31496062992125984" right="0.31496062992125984" top="0.70866141732283472" bottom="0.59055118110236227" header="0.31496062992125984" footer="0.31496062992125984"/>
  <pageSetup paperSize="9" scale="60" fitToHeight="0" orientation="landscape" r:id="rId1"/>
  <headerFooter>
    <oddHeader>&amp;LAnlage C.2 zur Ausschreibung der Schülerbeförderung für die Fritz-Felsenstein-Schule Königsbrunn
Muster für die Tourenplanung im Rahmen der Vertragsausführung - hier: Di Früh&amp;RFritz-Felsenstein-Haus e.V.
Karwendelstraße 6 - 8
86343 Königsbrunn</oddHeader>
    <oddFooter>&amp;LAutor:
Amberg&amp;CBearbeitungsstand:
Freigegeben am 26.03.2026&amp;RSeite &amp;P von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BSO999929 xmlns="http://www.datev.de/BSOffice/999929">3771c5f6-a01e-4686-9eee-cd0f5cd95390</BSO999929>
</file>

<file path=customXml/itemProps1.xml><?xml version="1.0" encoding="utf-8"?>
<ds:datastoreItem xmlns:ds="http://schemas.openxmlformats.org/officeDocument/2006/customXml" ds:itemID="{6C36190F-7EB9-422C-8277-5C515FAA27B5}">
  <ds:schemaRefs>
    <ds:schemaRef ds:uri="http://www.datev.de/BSOffice/99992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Früh_Di</vt:lpstr>
      <vt:lpstr>Früh_Di!Druckbereich</vt:lpstr>
      <vt:lpstr>Früh_Di!Drucktitel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Amberg</dc:creator>
  <cp:lastModifiedBy>Amberg Michael</cp:lastModifiedBy>
  <cp:lastPrinted>2018-04-25T09:49:12Z</cp:lastPrinted>
  <dcterms:created xsi:type="dcterms:W3CDTF">2016-07-06T11:59:57Z</dcterms:created>
  <dcterms:modified xsi:type="dcterms:W3CDTF">2026-03-27T15:16:43Z</dcterms:modified>
</cp:coreProperties>
</file>